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708" yWindow="-12" windowWidth="9540" windowHeight="11328"/>
  </bookViews>
  <sheets>
    <sheet name="10.9 (1 кв)" sheetId="4" r:id="rId1"/>
    <sheet name="10.9 (2 кв)" sheetId="9" r:id="rId2"/>
    <sheet name="10.9 (3 кв)" sheetId="10" r:id="rId3"/>
    <sheet name="Лист1" sheetId="11" r:id="rId4"/>
  </sheets>
  <definedNames>
    <definedName name="_xlnm.Print_Titles" localSheetId="0">'10.9 (1 кв)'!$3:$4</definedName>
    <definedName name="_xlnm.Print_Titles" localSheetId="1">'10.9 (2 кв)'!$3:$4</definedName>
    <definedName name="_xlnm.Print_Titles" localSheetId="2">'10.9 (3 кв)'!$3:$4</definedName>
    <definedName name="_xlnm.Print_Area" localSheetId="0">'10.9 (1 кв)'!$A$1:$E$34</definedName>
    <definedName name="_xlnm.Print_Area" localSheetId="1">'10.9 (2 кв)'!$A$1:$E$34</definedName>
    <definedName name="_xlnm.Print_Area" localSheetId="2">'10.9 (3 кв)'!$A$1:$E$34</definedName>
  </definedNames>
  <calcPr calcId="125725"/>
</workbook>
</file>

<file path=xl/calcChain.xml><?xml version="1.0" encoding="utf-8"?>
<calcChain xmlns="http://schemas.openxmlformats.org/spreadsheetml/2006/main">
  <c r="C32" i="9"/>
  <c r="C32" i="10"/>
  <c r="C31"/>
  <c r="C32" i="4" l="1"/>
  <c r="C31"/>
  <c r="E30" i="9" l="1"/>
  <c r="E31"/>
  <c r="E32"/>
  <c r="E33"/>
  <c r="E34"/>
  <c r="E30" i="4" l="1"/>
  <c r="E31"/>
  <c r="E32"/>
  <c r="E33"/>
  <c r="E34"/>
  <c r="D10" i="10" l="1"/>
  <c r="D7" s="1"/>
  <c r="D6" s="1"/>
  <c r="C10"/>
  <c r="C7" s="1"/>
  <c r="D10" i="9"/>
  <c r="D7" s="1"/>
  <c r="D6" s="1"/>
  <c r="C10"/>
  <c r="C10" i="4"/>
  <c r="C7" s="1"/>
  <c r="C6" s="1"/>
  <c r="D10"/>
  <c r="D7" s="1"/>
  <c r="D6" s="1"/>
  <c r="E29"/>
  <c r="E28"/>
  <c r="E27"/>
  <c r="E26"/>
  <c r="E25"/>
  <c r="E23"/>
  <c r="E21"/>
  <c r="E20"/>
  <c r="E19"/>
  <c r="E18"/>
  <c r="E17"/>
  <c r="E16"/>
  <c r="E15"/>
  <c r="E14"/>
  <c r="E13"/>
  <c r="E12"/>
  <c r="E11"/>
  <c r="E9"/>
  <c r="E8"/>
  <c r="E29" i="9"/>
  <c r="E28"/>
  <c r="E27"/>
  <c r="E26"/>
  <c r="E25"/>
  <c r="E23"/>
  <c r="E22"/>
  <c r="E21"/>
  <c r="E20"/>
  <c r="E19"/>
  <c r="E18"/>
  <c r="E17"/>
  <c r="E16"/>
  <c r="E15"/>
  <c r="E14"/>
  <c r="E13"/>
  <c r="E12"/>
  <c r="E11"/>
  <c r="E9"/>
  <c r="E8"/>
  <c r="E34" i="10"/>
  <c r="E33"/>
  <c r="E32"/>
  <c r="E31"/>
  <c r="E30"/>
  <c r="E29"/>
  <c r="E28"/>
  <c r="E27"/>
  <c r="E26"/>
  <c r="E23"/>
  <c r="E21"/>
  <c r="E20"/>
  <c r="E19"/>
  <c r="E18"/>
  <c r="E17"/>
  <c r="E16"/>
  <c r="E15"/>
  <c r="E14"/>
  <c r="E13"/>
  <c r="E12"/>
  <c r="E11"/>
  <c r="E9"/>
  <c r="E8"/>
  <c r="C6" l="1"/>
  <c r="E6" s="1"/>
  <c r="E7"/>
  <c r="E10"/>
  <c r="E10" i="9"/>
  <c r="C7"/>
  <c r="C6" s="1"/>
  <c r="E6" s="1"/>
  <c r="E6" i="4"/>
  <c r="E10"/>
  <c r="D24" i="9"/>
  <c r="D5" s="1"/>
  <c r="E7" l="1"/>
  <c r="C24" i="10"/>
  <c r="C5" s="1"/>
  <c r="E25"/>
  <c r="E22"/>
  <c r="D24"/>
  <c r="D5" s="1"/>
  <c r="C24" i="9"/>
  <c r="E24" s="1"/>
  <c r="C5" l="1"/>
  <c r="E5" s="1"/>
  <c r="E5" i="10"/>
  <c r="E24"/>
  <c r="D24" i="4" l="1"/>
  <c r="D5" s="1"/>
  <c r="C24" l="1"/>
  <c r="E24" s="1"/>
  <c r="C5" l="1"/>
  <c r="E5" s="1"/>
  <c r="E22"/>
  <c r="E7"/>
</calcChain>
</file>

<file path=xl/sharedStrings.xml><?xml version="1.0" encoding="utf-8"?>
<sst xmlns="http://schemas.openxmlformats.org/spreadsheetml/2006/main" count="180" uniqueCount="62">
  <si>
    <t>Налог на прибыль организаций</t>
  </si>
  <si>
    <t>Налог на доходы физических лиц</t>
  </si>
  <si>
    <t>Акцизы</t>
  </si>
  <si>
    <t xml:space="preserve">  акцизы на алкогольную продукцию</t>
  </si>
  <si>
    <t xml:space="preserve">  доходы от уплаты акцизов на нефтепродукты</t>
  </si>
  <si>
    <t>Единый налог на вмененный доход</t>
  </si>
  <si>
    <t>Единый сельскохозяйственный налог</t>
  </si>
  <si>
    <t>Патентная система</t>
  </si>
  <si>
    <t>Налог на имущество физических лиц</t>
  </si>
  <si>
    <t>Налог на имущество организаций</t>
  </si>
  <si>
    <t>Транспорный налог</t>
  </si>
  <si>
    <t>Земельный налог</t>
  </si>
  <si>
    <t>Налог на добычу полезных ископаемых</t>
  </si>
  <si>
    <t>Наименование доходного источника</t>
  </si>
  <si>
    <t>1 00 00000 00 0000 000</t>
  </si>
  <si>
    <t>НАЛОГОВЫЕ И НЕНАЛОГОВЫЕ ДОХОДЫ</t>
  </si>
  <si>
    <t>НАЛОГОВЫЕ ДОХОДЫ</t>
  </si>
  <si>
    <t>1 01 01000 00 0000 110</t>
  </si>
  <si>
    <t>1 01 02000 01 0000 110</t>
  </si>
  <si>
    <t>1 03 02000 01 0000 110</t>
  </si>
  <si>
    <t>1 05 01000 00 0000 110</t>
  </si>
  <si>
    <t>Налог, взимаемый в связи с применением упрощенной системы налогообложения</t>
  </si>
  <si>
    <t>1 06 02000 02 0000 110</t>
  </si>
  <si>
    <t>1 06 04000 02 0000 110</t>
  </si>
  <si>
    <t>1 07 01000 01 0000 110</t>
  </si>
  <si>
    <t>Другие налоговые доходы</t>
  </si>
  <si>
    <t>НЕНАЛОГОВЫЕ ДОХОДЫ</t>
  </si>
  <si>
    <t xml:space="preserve">Код бюджетной классификации </t>
  </si>
  <si>
    <t>2 00 00000 00 0000 000</t>
  </si>
  <si>
    <t>БЕЗВОЗМЕЗДНЫЕ ПОСТУПЛЕНИЯ</t>
  </si>
  <si>
    <t>2 02 00000 00 0000 000</t>
  </si>
  <si>
    <t xml:space="preserve">Безвозмездные поступления от других бюджетов бюджетной системы Российской Федерации </t>
  </si>
  <si>
    <t>2 02 01000 00 0000 000</t>
  </si>
  <si>
    <t>Дотации от других бюджетов бюджетной системы Российской Федерации</t>
  </si>
  <si>
    <t>2 02 02000 00 0000 000</t>
  </si>
  <si>
    <t>Субсидии бюджетам бюджетной системы Российской Федерации (межбюджетные субсидии)</t>
  </si>
  <si>
    <t>2 02 03000 00 0000 000</t>
  </si>
  <si>
    <t>Субвенции бюджетам субъектов Российской Федерации и муниципальных образований</t>
  </si>
  <si>
    <t>2 02 04000 00 0000 000</t>
  </si>
  <si>
    <t>Иные межбюджетные трансферты</t>
  </si>
  <si>
    <t>2 03 00000 00 0000 000</t>
  </si>
  <si>
    <t>2 07 00000 00 0000 000</t>
  </si>
  <si>
    <t>2 18 00000 00 0000 000</t>
  </si>
  <si>
    <t>2 19 00000 00 0000 000</t>
  </si>
  <si>
    <t>Безвозмездные поступления от государственных (муниципальных) организаций</t>
  </si>
  <si>
    <t xml:space="preserve">Прочие безвозмездные поступления 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</si>
  <si>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</si>
  <si>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</t>
  </si>
  <si>
    <t xml:space="preserve">Поступило по состоянию на </t>
  </si>
  <si>
    <t>Темп роста (снижения), %</t>
  </si>
  <si>
    <t>1 05 02000 00 0000 110</t>
  </si>
  <si>
    <t>1 05 03000 00 0000 110</t>
  </si>
  <si>
    <t>1 05 04000 00 0000 110</t>
  </si>
  <si>
    <t>1 06 01000 00 0000 110</t>
  </si>
  <si>
    <t>1 06 06000 01 0000 110</t>
  </si>
  <si>
    <t>тыс. рублей</t>
  </si>
  <si>
    <t>2 04 00000 00 0000 000</t>
  </si>
  <si>
    <t>Безвозмездные поступления от негосударственных организаций</t>
  </si>
  <si>
    <t>ВСЕГО ДОХОДОВ</t>
  </si>
  <si>
    <r>
      <t xml:space="preserve">Сведения об исполнении </t>
    </r>
    <r>
      <rPr>
        <b/>
        <u/>
        <sz val="14"/>
        <rFont val="Times New Roman"/>
        <family val="1"/>
        <charset val="204"/>
      </rPr>
      <t>консолидированного бюджета</t>
    </r>
    <r>
      <rPr>
        <b/>
        <sz val="14"/>
        <rFont val="Times New Roman"/>
        <family val="1"/>
        <charset val="204"/>
      </rPr>
      <t xml:space="preserve"> Челябинской области по доходам по сравнению с соответствующим периодом прошлого года                                                                                                               за 9 месяцев 2016 года</t>
    </r>
  </si>
  <si>
    <r>
      <t xml:space="preserve">Сведения об исполнении </t>
    </r>
    <r>
      <rPr>
        <b/>
        <u/>
        <sz val="14"/>
        <rFont val="Times New Roman"/>
        <family val="1"/>
        <charset val="204"/>
      </rPr>
      <t>консолидированного бюджета</t>
    </r>
    <r>
      <rPr>
        <b/>
        <sz val="14"/>
        <rFont val="Times New Roman"/>
        <family val="1"/>
        <charset val="204"/>
      </rPr>
      <t xml:space="preserve"> Челябинской области по доходам по сравнению с соответствующим периодом прошлого года за 1 полугодие 2016 года</t>
    </r>
  </si>
  <si>
    <r>
      <t xml:space="preserve">Сведения об исполнении </t>
    </r>
    <r>
      <rPr>
        <b/>
        <u/>
        <sz val="14"/>
        <rFont val="Times New Roman"/>
        <family val="1"/>
        <charset val="204"/>
      </rPr>
      <t>консолидированного бюджета</t>
    </r>
    <r>
      <rPr>
        <b/>
        <sz val="14"/>
        <rFont val="Times New Roman"/>
        <family val="1"/>
        <charset val="204"/>
      </rPr>
      <t xml:space="preserve"> Челябинской области по доходам по сравнению с соответствующим периодом прошлого года за 1 квартал 2016 года</t>
    </r>
  </si>
</sst>
</file>

<file path=xl/styles.xml><?xml version="1.0" encoding="utf-8"?>
<styleSheet xmlns="http://schemas.openxmlformats.org/spreadsheetml/2006/main">
  <numFmts count="2">
    <numFmt numFmtId="164" formatCode="[$-10419]#,##0"/>
    <numFmt numFmtId="165" formatCode="0.0%"/>
  </numFmts>
  <fonts count="1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1">
    <xf numFmtId="0" fontId="0" fillId="0" borderId="0" xfId="0"/>
    <xf numFmtId="0" fontId="3" fillId="0" borderId="0" xfId="0" applyFont="1" applyFill="1" applyBorder="1" applyAlignment="1">
      <alignment horizontal="right"/>
    </xf>
    <xf numFmtId="0" fontId="4" fillId="2" borderId="1" xfId="2" applyFont="1" applyFill="1" applyBorder="1" applyAlignment="1">
      <alignment horizontal="center" vertical="center"/>
    </xf>
    <xf numFmtId="0" fontId="4" fillId="2" borderId="1" xfId="2" applyFont="1" applyFill="1" applyBorder="1" applyAlignment="1">
      <alignment horizontal="left" vertical="top" wrapText="1"/>
    </xf>
    <xf numFmtId="164" fontId="3" fillId="0" borderId="1" xfId="1" applyNumberFormat="1" applyFont="1" applyFill="1" applyBorder="1" applyAlignment="1">
      <alignment vertical="top" wrapText="1" readingOrder="1"/>
    </xf>
    <xf numFmtId="0" fontId="4" fillId="2" borderId="1" xfId="2" applyFont="1" applyFill="1" applyBorder="1" applyAlignment="1">
      <alignment horizontal="left" vertical="center" wrapText="1"/>
    </xf>
    <xf numFmtId="0" fontId="5" fillId="2" borderId="1" xfId="2" applyFont="1" applyFill="1" applyBorder="1" applyAlignment="1">
      <alignment horizontal="center" vertical="center"/>
    </xf>
    <xf numFmtId="0" fontId="5" fillId="2" borderId="1" xfId="2" applyFont="1" applyFill="1" applyBorder="1" applyAlignment="1">
      <alignment horizontal="left" vertical="center" wrapText="1"/>
    </xf>
    <xf numFmtId="0" fontId="3" fillId="2" borderId="1" xfId="2" applyFont="1" applyFill="1" applyBorder="1" applyAlignment="1">
      <alignment horizontal="center" vertical="center"/>
    </xf>
    <xf numFmtId="0" fontId="3" fillId="2" borderId="1" xfId="2" applyFont="1" applyFill="1" applyBorder="1" applyAlignment="1">
      <alignment horizontal="left" vertical="center" wrapText="1"/>
    </xf>
    <xf numFmtId="0" fontId="3" fillId="2" borderId="1" xfId="2" applyFont="1" applyFill="1" applyBorder="1" applyAlignment="1">
      <alignment vertical="center" wrapText="1"/>
    </xf>
    <xf numFmtId="164" fontId="4" fillId="0" borderId="1" xfId="1" applyNumberFormat="1" applyFont="1" applyFill="1" applyBorder="1" applyAlignment="1">
      <alignment vertical="top" wrapText="1" readingOrder="1"/>
    </xf>
    <xf numFmtId="0" fontId="3" fillId="3" borderId="1" xfId="0" applyFont="1" applyFill="1" applyBorder="1" applyAlignment="1">
      <alignment wrapText="1"/>
    </xf>
    <xf numFmtId="0" fontId="3" fillId="0" borderId="0" xfId="0" applyFont="1" applyFill="1" applyBorder="1"/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center" vertical="center"/>
    </xf>
    <xf numFmtId="14" fontId="3" fillId="0" borderId="1" xfId="1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vertical="top"/>
    </xf>
    <xf numFmtId="165" fontId="4" fillId="0" borderId="1" xfId="1" applyNumberFormat="1" applyFont="1" applyFill="1" applyBorder="1" applyAlignment="1">
      <alignment vertical="top" wrapText="1" readingOrder="1"/>
    </xf>
    <xf numFmtId="0" fontId="10" fillId="0" borderId="0" xfId="0" applyFont="1" applyFill="1" applyBorder="1"/>
    <xf numFmtId="165" fontId="3" fillId="0" borderId="1" xfId="1" applyNumberFormat="1" applyFont="1" applyFill="1" applyBorder="1" applyAlignment="1">
      <alignment vertical="top" wrapText="1" readingOrder="1"/>
    </xf>
    <xf numFmtId="165" fontId="3" fillId="0" borderId="1" xfId="1" applyNumberFormat="1" applyFont="1" applyFill="1" applyBorder="1" applyAlignment="1">
      <alignment horizontal="right" vertical="top" wrapText="1" readingOrder="1"/>
    </xf>
    <xf numFmtId="0" fontId="3" fillId="2" borderId="1" xfId="2" applyFont="1" applyFill="1" applyBorder="1" applyAlignment="1">
      <alignment horizontal="left" vertical="top" wrapText="1"/>
    </xf>
    <xf numFmtId="0" fontId="6" fillId="0" borderId="0" xfId="1" applyNumberFormat="1" applyFont="1" applyFill="1" applyBorder="1" applyAlignment="1">
      <alignment horizontal="center" vertical="top" wrapText="1" readingOrder="1"/>
    </xf>
    <xf numFmtId="0" fontId="3" fillId="2" borderId="4" xfId="2" applyFont="1" applyFill="1" applyBorder="1" applyAlignment="1">
      <alignment horizontal="center" vertical="center" wrapText="1"/>
    </xf>
    <xf numFmtId="0" fontId="3" fillId="2" borderId="5" xfId="2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</cellXfs>
  <cellStyles count="3">
    <cellStyle name="Normal" xfId="1"/>
    <cellStyle name="Обычный" xfId="0" builtinId="0"/>
    <cellStyle name="Обычный_Кр. анал. территор. 2001 г.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E34"/>
  <sheetViews>
    <sheetView tabSelected="1" zoomScale="90" zoomScaleNormal="90" workbookViewId="0">
      <selection activeCell="E2" sqref="E1:E1048576"/>
    </sheetView>
  </sheetViews>
  <sheetFormatPr defaultColWidth="8.88671875" defaultRowHeight="15.6"/>
  <cols>
    <col min="1" max="1" width="23.44140625" style="13" customWidth="1"/>
    <col min="2" max="2" width="37.33203125" style="13" customWidth="1"/>
    <col min="3" max="4" width="14.44140625" style="13" customWidth="1"/>
    <col min="5" max="5" width="13.6640625" style="15" customWidth="1"/>
    <col min="6" max="16384" width="8.88671875" style="15"/>
  </cols>
  <sheetData>
    <row r="1" spans="1:5" s="14" customFormat="1" ht="42" customHeight="1">
      <c r="A1" s="24" t="s">
        <v>61</v>
      </c>
      <c r="B1" s="24"/>
      <c r="C1" s="24"/>
      <c r="D1" s="24"/>
      <c r="E1" s="24"/>
    </row>
    <row r="2" spans="1:5">
      <c r="E2" s="1" t="s">
        <v>55</v>
      </c>
    </row>
    <row r="3" spans="1:5" s="16" customFormat="1" ht="22.95" customHeight="1">
      <c r="A3" s="25" t="s">
        <v>27</v>
      </c>
      <c r="B3" s="25" t="s">
        <v>13</v>
      </c>
      <c r="C3" s="27" t="s">
        <v>48</v>
      </c>
      <c r="D3" s="28"/>
      <c r="E3" s="29" t="s">
        <v>49</v>
      </c>
    </row>
    <row r="4" spans="1:5" s="16" customFormat="1" ht="22.95" customHeight="1">
      <c r="A4" s="26"/>
      <c r="B4" s="26"/>
      <c r="C4" s="17">
        <v>42461</v>
      </c>
      <c r="D4" s="17">
        <v>42095</v>
      </c>
      <c r="E4" s="30"/>
    </row>
    <row r="5" spans="1:5" s="20" customFormat="1" ht="18.600000000000001" customHeight="1">
      <c r="A5" s="2"/>
      <c r="B5" s="3" t="s">
        <v>58</v>
      </c>
      <c r="C5" s="18">
        <f>C6+C24</f>
        <v>29664005.732000001</v>
      </c>
      <c r="D5" s="18">
        <f>D6+D24</f>
        <v>30955809.299389999</v>
      </c>
      <c r="E5" s="19">
        <f>C5/D5</f>
        <v>0.9582694299833584</v>
      </c>
    </row>
    <row r="6" spans="1:5" s="20" customFormat="1" ht="31.2">
      <c r="A6" s="2" t="s">
        <v>14</v>
      </c>
      <c r="B6" s="5" t="s">
        <v>15</v>
      </c>
      <c r="C6" s="11">
        <f>C7+C23</f>
        <v>24523286</v>
      </c>
      <c r="D6" s="11">
        <f>D7+D23</f>
        <v>25268285</v>
      </c>
      <c r="E6" s="19">
        <f t="shared" ref="E6:E34" si="0">C6/D6</f>
        <v>0.9705164398771029</v>
      </c>
    </row>
    <row r="7" spans="1:5" s="20" customFormat="1" ht="22.95" customHeight="1">
      <c r="A7" s="6"/>
      <c r="B7" s="7" t="s">
        <v>16</v>
      </c>
      <c r="C7" s="11">
        <f>C8+C9+C10+C13+C14+C15+C16+C17+C18+C19+C20+C21+C22</f>
        <v>22974112</v>
      </c>
      <c r="D7" s="11">
        <f>D8+D9+D10+D13+D14+D15+D16+D17+D18+D19+D20+D21+D22</f>
        <v>23659790</v>
      </c>
      <c r="E7" s="19">
        <f t="shared" si="0"/>
        <v>0.97101926940179939</v>
      </c>
    </row>
    <row r="8" spans="1:5" s="20" customFormat="1">
      <c r="A8" s="8" t="s">
        <v>17</v>
      </c>
      <c r="B8" s="9" t="s">
        <v>0</v>
      </c>
      <c r="C8" s="4">
        <v>5107862</v>
      </c>
      <c r="D8" s="4">
        <v>6376126</v>
      </c>
      <c r="E8" s="21">
        <f t="shared" si="0"/>
        <v>0.80109176010637184</v>
      </c>
    </row>
    <row r="9" spans="1:5" s="20" customFormat="1">
      <c r="A9" s="8" t="s">
        <v>18</v>
      </c>
      <c r="B9" s="9" t="s">
        <v>1</v>
      </c>
      <c r="C9" s="4">
        <v>11267109</v>
      </c>
      <c r="D9" s="4">
        <v>10851836</v>
      </c>
      <c r="E9" s="21">
        <f t="shared" si="0"/>
        <v>1.0382675337150322</v>
      </c>
    </row>
    <row r="10" spans="1:5" s="20" customFormat="1">
      <c r="A10" s="8" t="s">
        <v>19</v>
      </c>
      <c r="B10" s="9" t="s">
        <v>2</v>
      </c>
      <c r="C10" s="4">
        <f>C11+C12</f>
        <v>1768037</v>
      </c>
      <c r="D10" s="4">
        <f>D11+D12</f>
        <v>1770669</v>
      </c>
      <c r="E10" s="21">
        <f t="shared" si="0"/>
        <v>0.99851355617566018</v>
      </c>
    </row>
    <row r="11" spans="1:5" s="20" customFormat="1">
      <c r="A11" s="8"/>
      <c r="B11" s="10" t="s">
        <v>3</v>
      </c>
      <c r="C11" s="4">
        <v>104082</v>
      </c>
      <c r="D11" s="4">
        <v>104888</v>
      </c>
      <c r="E11" s="21">
        <f t="shared" si="0"/>
        <v>0.99231561284417669</v>
      </c>
    </row>
    <row r="12" spans="1:5" s="20" customFormat="1" ht="31.2">
      <c r="A12" s="8"/>
      <c r="B12" s="10" t="s">
        <v>4</v>
      </c>
      <c r="C12" s="4">
        <v>1663955</v>
      </c>
      <c r="D12" s="4">
        <v>1665781</v>
      </c>
      <c r="E12" s="21">
        <f t="shared" si="0"/>
        <v>0.99890381748861345</v>
      </c>
    </row>
    <row r="13" spans="1:5" s="20" customFormat="1" ht="46.8">
      <c r="A13" s="8" t="s">
        <v>20</v>
      </c>
      <c r="B13" s="10" t="s">
        <v>21</v>
      </c>
      <c r="C13" s="4">
        <v>1081814</v>
      </c>
      <c r="D13" s="4">
        <v>1040012</v>
      </c>
      <c r="E13" s="21">
        <f t="shared" si="0"/>
        <v>1.0401937669949961</v>
      </c>
    </row>
    <row r="14" spans="1:5" s="20" customFormat="1">
      <c r="A14" s="8" t="s">
        <v>50</v>
      </c>
      <c r="B14" s="9" t="s">
        <v>5</v>
      </c>
      <c r="C14" s="4">
        <v>319598</v>
      </c>
      <c r="D14" s="4">
        <v>321066</v>
      </c>
      <c r="E14" s="21">
        <f t="shared" si="0"/>
        <v>0.99542773136987406</v>
      </c>
    </row>
    <row r="15" spans="1:5" s="20" customFormat="1">
      <c r="A15" s="8" t="s">
        <v>51</v>
      </c>
      <c r="B15" s="9" t="s">
        <v>6</v>
      </c>
      <c r="C15" s="4">
        <v>31249</v>
      </c>
      <c r="D15" s="4">
        <v>25894</v>
      </c>
      <c r="E15" s="21">
        <f t="shared" si="0"/>
        <v>1.2068046651733992</v>
      </c>
    </row>
    <row r="16" spans="1:5" s="20" customFormat="1">
      <c r="A16" s="8" t="s">
        <v>52</v>
      </c>
      <c r="B16" s="9" t="s">
        <v>7</v>
      </c>
      <c r="C16" s="4">
        <v>26052</v>
      </c>
      <c r="D16" s="4">
        <v>22244</v>
      </c>
      <c r="E16" s="21">
        <f t="shared" si="0"/>
        <v>1.1711922316130192</v>
      </c>
    </row>
    <row r="17" spans="1:5" s="20" customFormat="1">
      <c r="A17" s="8" t="s">
        <v>53</v>
      </c>
      <c r="B17" s="9" t="s">
        <v>8</v>
      </c>
      <c r="C17" s="4">
        <v>51387</v>
      </c>
      <c r="D17" s="4">
        <v>60376</v>
      </c>
      <c r="E17" s="21">
        <f t="shared" si="0"/>
        <v>0.85111633761759642</v>
      </c>
    </row>
    <row r="18" spans="1:5" s="20" customFormat="1">
      <c r="A18" s="8" t="s">
        <v>22</v>
      </c>
      <c r="B18" s="9" t="s">
        <v>9</v>
      </c>
      <c r="C18" s="4">
        <v>1361021</v>
      </c>
      <c r="D18" s="4">
        <v>1173926</v>
      </c>
      <c r="E18" s="21">
        <f t="shared" si="0"/>
        <v>1.1593754631893323</v>
      </c>
    </row>
    <row r="19" spans="1:5" s="20" customFormat="1">
      <c r="A19" s="8" t="s">
        <v>23</v>
      </c>
      <c r="B19" s="9" t="s">
        <v>10</v>
      </c>
      <c r="C19" s="4">
        <v>369272</v>
      </c>
      <c r="D19" s="4">
        <v>377314</v>
      </c>
      <c r="E19" s="21">
        <f t="shared" si="0"/>
        <v>0.97868618710145927</v>
      </c>
    </row>
    <row r="20" spans="1:5" s="20" customFormat="1">
      <c r="A20" s="8" t="s">
        <v>54</v>
      </c>
      <c r="B20" s="9" t="s">
        <v>11</v>
      </c>
      <c r="C20" s="4">
        <v>1083052</v>
      </c>
      <c r="D20" s="4">
        <v>1185779</v>
      </c>
      <c r="E20" s="21">
        <f t="shared" si="0"/>
        <v>0.91336749934009631</v>
      </c>
    </row>
    <row r="21" spans="1:5" s="20" customFormat="1" ht="31.2">
      <c r="A21" s="8" t="s">
        <v>24</v>
      </c>
      <c r="B21" s="9" t="s">
        <v>12</v>
      </c>
      <c r="C21" s="4">
        <v>317258</v>
      </c>
      <c r="D21" s="4">
        <v>294965</v>
      </c>
      <c r="E21" s="21">
        <f t="shared" si="0"/>
        <v>1.0755784584611734</v>
      </c>
    </row>
    <row r="22" spans="1:5" s="20" customFormat="1">
      <c r="A22" s="8"/>
      <c r="B22" s="9" t="s">
        <v>25</v>
      </c>
      <c r="C22" s="4">
        <v>190401</v>
      </c>
      <c r="D22" s="4">
        <v>159583</v>
      </c>
      <c r="E22" s="21">
        <f t="shared" si="0"/>
        <v>1.193115808074795</v>
      </c>
    </row>
    <row r="23" spans="1:5" s="20" customFormat="1" ht="22.2" customHeight="1">
      <c r="A23" s="2"/>
      <c r="B23" s="5" t="s">
        <v>26</v>
      </c>
      <c r="C23" s="11">
        <v>1549174</v>
      </c>
      <c r="D23" s="11">
        <v>1608495</v>
      </c>
      <c r="E23" s="19">
        <f t="shared" si="0"/>
        <v>0.96312018377427344</v>
      </c>
    </row>
    <row r="24" spans="1:5" s="20" customFormat="1" ht="31.2">
      <c r="A24" s="2" t="s">
        <v>28</v>
      </c>
      <c r="B24" s="5" t="s">
        <v>29</v>
      </c>
      <c r="C24" s="11">
        <f>C25+C30+C31+C32+C33+C34</f>
        <v>5140719.7319999998</v>
      </c>
      <c r="D24" s="11">
        <f>D25+D30+D31+D32+D33+D34</f>
        <v>5687524.2993900003</v>
      </c>
      <c r="E24" s="19">
        <f t="shared" si="0"/>
        <v>0.9038589483567312</v>
      </c>
    </row>
    <row r="25" spans="1:5" s="20" customFormat="1" ht="46.8">
      <c r="A25" s="8" t="s">
        <v>30</v>
      </c>
      <c r="B25" s="12" t="s">
        <v>31</v>
      </c>
      <c r="C25" s="4">
        <v>5165188.4047099994</v>
      </c>
      <c r="D25" s="4">
        <v>5900544.1413799999</v>
      </c>
      <c r="E25" s="21">
        <f t="shared" si="0"/>
        <v>0.87537492830313479</v>
      </c>
    </row>
    <row r="26" spans="1:5" s="20" customFormat="1" ht="46.8">
      <c r="A26" s="8" t="s">
        <v>32</v>
      </c>
      <c r="B26" s="12" t="s">
        <v>33</v>
      </c>
      <c r="C26" s="4">
        <v>2413315</v>
      </c>
      <c r="D26" s="4">
        <v>2278925</v>
      </c>
      <c r="E26" s="21">
        <f t="shared" si="0"/>
        <v>1.0589707866647653</v>
      </c>
    </row>
    <row r="27" spans="1:5" s="20" customFormat="1" ht="46.8">
      <c r="A27" s="8" t="s">
        <v>34</v>
      </c>
      <c r="B27" s="12" t="s">
        <v>35</v>
      </c>
      <c r="C27" s="4">
        <v>491958.30700000003</v>
      </c>
      <c r="D27" s="4">
        <v>438645.47600000002</v>
      </c>
      <c r="E27" s="22">
        <f t="shared" si="0"/>
        <v>1.1215396804867537</v>
      </c>
    </row>
    <row r="28" spans="1:5" s="20" customFormat="1" ht="46.8">
      <c r="A28" s="8" t="s">
        <v>36</v>
      </c>
      <c r="B28" s="23" t="s">
        <v>37</v>
      </c>
      <c r="C28" s="4">
        <v>2166707.3171199998</v>
      </c>
      <c r="D28" s="4">
        <v>2660012.86149</v>
      </c>
      <c r="E28" s="21">
        <f t="shared" si="0"/>
        <v>0.81454768451996273</v>
      </c>
    </row>
    <row r="29" spans="1:5" s="20" customFormat="1">
      <c r="A29" s="8" t="s">
        <v>38</v>
      </c>
      <c r="B29" s="23" t="s">
        <v>39</v>
      </c>
      <c r="C29" s="4">
        <v>93207.780589999995</v>
      </c>
      <c r="D29" s="4">
        <v>522960.80388999998</v>
      </c>
      <c r="E29" s="21">
        <f t="shared" si="0"/>
        <v>0.17823091118240939</v>
      </c>
    </row>
    <row r="30" spans="1:5" s="20" customFormat="1" ht="46.8">
      <c r="A30" s="8" t="s">
        <v>40</v>
      </c>
      <c r="B30" s="23" t="s">
        <v>44</v>
      </c>
      <c r="C30" s="4">
        <v>12896.78263</v>
      </c>
      <c r="D30" s="4">
        <v>345918.56687000004</v>
      </c>
      <c r="E30" s="21">
        <f t="shared" si="0"/>
        <v>3.7282712942224787E-2</v>
      </c>
    </row>
    <row r="31" spans="1:5" s="20" customFormat="1" ht="31.2">
      <c r="A31" s="8" t="s">
        <v>56</v>
      </c>
      <c r="B31" s="23" t="s">
        <v>57</v>
      </c>
      <c r="C31" s="4">
        <f>218.47785</f>
        <v>218.47784999999999</v>
      </c>
      <c r="D31" s="18">
        <v>170.6765</v>
      </c>
      <c r="E31" s="21">
        <f t="shared" si="0"/>
        <v>1.2800698983164056</v>
      </c>
    </row>
    <row r="32" spans="1:5" s="20" customFormat="1">
      <c r="A32" s="8" t="s">
        <v>41</v>
      </c>
      <c r="B32" s="23" t="s">
        <v>45</v>
      </c>
      <c r="C32" s="4">
        <f>2380.49297</f>
        <v>2380.4929699999998</v>
      </c>
      <c r="D32" s="18">
        <v>2356.94517</v>
      </c>
      <c r="E32" s="21">
        <f t="shared" si="0"/>
        <v>1.0099908136598696</v>
      </c>
    </row>
    <row r="33" spans="1:5" s="20" customFormat="1" ht="124.8">
      <c r="A33" s="8" t="s">
        <v>42</v>
      </c>
      <c r="B33" s="23" t="s">
        <v>46</v>
      </c>
      <c r="C33" s="4">
        <v>77847.81753</v>
      </c>
      <c r="D33" s="18">
        <v>45323.699430000001</v>
      </c>
      <c r="E33" s="21">
        <f t="shared" si="0"/>
        <v>1.717596279849833</v>
      </c>
    </row>
    <row r="34" spans="1:5" s="20" customFormat="1" ht="62.4">
      <c r="A34" s="8" t="s">
        <v>43</v>
      </c>
      <c r="B34" s="23" t="s">
        <v>47</v>
      </c>
      <c r="C34" s="4">
        <v>-117812.24369</v>
      </c>
      <c r="D34" s="18">
        <v>-606789.72996000003</v>
      </c>
      <c r="E34" s="21">
        <f t="shared" si="0"/>
        <v>0.19415662110458967</v>
      </c>
    </row>
  </sheetData>
  <mergeCells count="5">
    <mergeCell ref="A1:E1"/>
    <mergeCell ref="A3:A4"/>
    <mergeCell ref="B3:B4"/>
    <mergeCell ref="C3:D3"/>
    <mergeCell ref="E3:E4"/>
  </mergeCells>
  <pageMargins left="0.98425196850393704" right="0.23622047244094491" top="0.51181102362204722" bottom="0.23622047244094491" header="0.51181102362204722" footer="0.11811023622047245"/>
  <pageSetup paperSize="9" scale="7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E34"/>
  <sheetViews>
    <sheetView zoomScale="90" zoomScaleNormal="90" workbookViewId="0">
      <selection activeCell="E2" sqref="E1:E1048576"/>
    </sheetView>
  </sheetViews>
  <sheetFormatPr defaultColWidth="8.88671875" defaultRowHeight="15.6"/>
  <cols>
    <col min="1" max="1" width="23.44140625" style="13" customWidth="1"/>
    <col min="2" max="2" width="37.33203125" style="13" customWidth="1"/>
    <col min="3" max="4" width="14.44140625" style="13" customWidth="1"/>
    <col min="5" max="5" width="13.6640625" style="15" customWidth="1"/>
    <col min="6" max="16384" width="8.88671875" style="15"/>
  </cols>
  <sheetData>
    <row r="1" spans="1:5" s="14" customFormat="1" ht="54" customHeight="1">
      <c r="A1" s="24" t="s">
        <v>60</v>
      </c>
      <c r="B1" s="24"/>
      <c r="C1" s="24"/>
      <c r="D1" s="24"/>
      <c r="E1" s="24"/>
    </row>
    <row r="2" spans="1:5">
      <c r="E2" s="1" t="s">
        <v>55</v>
      </c>
    </row>
    <row r="3" spans="1:5" s="16" customFormat="1" ht="22.95" customHeight="1">
      <c r="A3" s="25" t="s">
        <v>27</v>
      </c>
      <c r="B3" s="25" t="s">
        <v>13</v>
      </c>
      <c r="C3" s="27" t="s">
        <v>48</v>
      </c>
      <c r="D3" s="28"/>
      <c r="E3" s="29" t="s">
        <v>49</v>
      </c>
    </row>
    <row r="4" spans="1:5" s="16" customFormat="1" ht="22.95" customHeight="1">
      <c r="A4" s="26"/>
      <c r="B4" s="26"/>
      <c r="C4" s="17">
        <v>42552</v>
      </c>
      <c r="D4" s="17">
        <v>42186</v>
      </c>
      <c r="E4" s="30"/>
    </row>
    <row r="5" spans="1:5" s="20" customFormat="1" ht="18.600000000000001" customHeight="1">
      <c r="A5" s="2"/>
      <c r="B5" s="3" t="s">
        <v>58</v>
      </c>
      <c r="C5" s="18">
        <f>C6+C24</f>
        <v>73319134.108309999</v>
      </c>
      <c r="D5" s="18">
        <f>D6+D24</f>
        <v>74188032.109789997</v>
      </c>
      <c r="E5" s="19">
        <f>C5/D5</f>
        <v>0.98828789527407701</v>
      </c>
    </row>
    <row r="6" spans="1:5" s="20" customFormat="1" ht="31.2">
      <c r="A6" s="2" t="s">
        <v>14</v>
      </c>
      <c r="B6" s="5" t="s">
        <v>15</v>
      </c>
      <c r="C6" s="11">
        <f>C7+C23</f>
        <v>61905577</v>
      </c>
      <c r="D6" s="11">
        <f>D7+D23</f>
        <v>60947941</v>
      </c>
      <c r="E6" s="19">
        <f t="shared" ref="E6:E34" si="0">C6/D6</f>
        <v>1.01571236015996</v>
      </c>
    </row>
    <row r="7" spans="1:5" s="20" customFormat="1" ht="22.95" customHeight="1">
      <c r="A7" s="6"/>
      <c r="B7" s="7" t="s">
        <v>16</v>
      </c>
      <c r="C7" s="11">
        <f>C8+C9+C10+C13+C14+C15+C16+C17+C18+C19+C20+C21+C22</f>
        <v>58495184</v>
      </c>
      <c r="D7" s="11">
        <f>D8+D9+D10+D13+D14+D15+D16+D17+D18+D19+D20+D21+D22</f>
        <v>57190712</v>
      </c>
      <c r="E7" s="19">
        <f t="shared" si="0"/>
        <v>1.0228091582423384</v>
      </c>
    </row>
    <row r="8" spans="1:5" s="20" customFormat="1">
      <c r="A8" s="8" t="s">
        <v>17</v>
      </c>
      <c r="B8" s="9" t="s">
        <v>0</v>
      </c>
      <c r="C8" s="18">
        <v>16669922</v>
      </c>
      <c r="D8" s="18">
        <v>18185370</v>
      </c>
      <c r="E8" s="21">
        <f t="shared" si="0"/>
        <v>0.91666663917203772</v>
      </c>
    </row>
    <row r="9" spans="1:5" s="20" customFormat="1">
      <c r="A9" s="8" t="s">
        <v>18</v>
      </c>
      <c r="B9" s="9" t="s">
        <v>1</v>
      </c>
      <c r="C9" s="18">
        <v>23684336</v>
      </c>
      <c r="D9" s="18">
        <v>22022511</v>
      </c>
      <c r="E9" s="21">
        <f t="shared" si="0"/>
        <v>1.0754602869763579</v>
      </c>
    </row>
    <row r="10" spans="1:5" s="20" customFormat="1">
      <c r="A10" s="8" t="s">
        <v>19</v>
      </c>
      <c r="B10" s="9" t="s">
        <v>2</v>
      </c>
      <c r="C10" s="18">
        <f>C11+C12</f>
        <v>4041046</v>
      </c>
      <c r="D10" s="18">
        <f>D11+D12</f>
        <v>3088966</v>
      </c>
      <c r="E10" s="21">
        <f t="shared" si="0"/>
        <v>1.3082196437254408</v>
      </c>
    </row>
    <row r="11" spans="1:5" s="20" customFormat="1">
      <c r="A11" s="8"/>
      <c r="B11" s="10" t="s">
        <v>3</v>
      </c>
      <c r="C11" s="18">
        <v>185615</v>
      </c>
      <c r="D11" s="18">
        <v>178117</v>
      </c>
      <c r="E11" s="21">
        <f t="shared" si="0"/>
        <v>1.0420959257117512</v>
      </c>
    </row>
    <row r="12" spans="1:5" s="20" customFormat="1" ht="31.2">
      <c r="A12" s="8"/>
      <c r="B12" s="10" t="s">
        <v>4</v>
      </c>
      <c r="C12" s="18">
        <v>3855431</v>
      </c>
      <c r="D12" s="18">
        <v>2910849</v>
      </c>
      <c r="E12" s="21">
        <f t="shared" si="0"/>
        <v>1.3245039505656253</v>
      </c>
    </row>
    <row r="13" spans="1:5" s="20" customFormat="1" ht="46.8">
      <c r="A13" s="8" t="s">
        <v>20</v>
      </c>
      <c r="B13" s="10" t="s">
        <v>21</v>
      </c>
      <c r="C13" s="18">
        <v>2999304</v>
      </c>
      <c r="D13" s="18">
        <v>2823573</v>
      </c>
      <c r="E13" s="21">
        <f t="shared" si="0"/>
        <v>1.0622371017147423</v>
      </c>
    </row>
    <row r="14" spans="1:5" s="20" customFormat="1">
      <c r="A14" s="8" t="s">
        <v>50</v>
      </c>
      <c r="B14" s="9" t="s">
        <v>5</v>
      </c>
      <c r="C14" s="18">
        <v>642756</v>
      </c>
      <c r="D14" s="18">
        <v>669673</v>
      </c>
      <c r="E14" s="21">
        <f t="shared" si="0"/>
        <v>0.95980575594357243</v>
      </c>
    </row>
    <row r="15" spans="1:5" s="20" customFormat="1">
      <c r="A15" s="8" t="s">
        <v>51</v>
      </c>
      <c r="B15" s="9" t="s">
        <v>6</v>
      </c>
      <c r="C15" s="18">
        <v>68107</v>
      </c>
      <c r="D15" s="18">
        <v>35303</v>
      </c>
      <c r="E15" s="21">
        <f t="shared" si="0"/>
        <v>1.9292128147749483</v>
      </c>
    </row>
    <row r="16" spans="1:5" s="20" customFormat="1">
      <c r="A16" s="8" t="s">
        <v>52</v>
      </c>
      <c r="B16" s="9" t="s">
        <v>7</v>
      </c>
      <c r="C16" s="18">
        <v>37088</v>
      </c>
      <c r="D16" s="18">
        <v>29265</v>
      </c>
      <c r="E16" s="21">
        <f t="shared" si="0"/>
        <v>1.2673159063728003</v>
      </c>
    </row>
    <row r="17" spans="1:5" s="20" customFormat="1">
      <c r="A17" s="8" t="s">
        <v>53</v>
      </c>
      <c r="B17" s="9" t="s">
        <v>8</v>
      </c>
      <c r="C17" s="18">
        <v>92710</v>
      </c>
      <c r="D17" s="18">
        <v>140528</v>
      </c>
      <c r="E17" s="21">
        <f t="shared" si="0"/>
        <v>0.6597261755664352</v>
      </c>
    </row>
    <row r="18" spans="1:5" s="20" customFormat="1">
      <c r="A18" s="8" t="s">
        <v>22</v>
      </c>
      <c r="B18" s="9" t="s">
        <v>9</v>
      </c>
      <c r="C18" s="18">
        <v>6431903</v>
      </c>
      <c r="D18" s="18">
        <v>6430885</v>
      </c>
      <c r="E18" s="21">
        <f t="shared" si="0"/>
        <v>1.0001582985856534</v>
      </c>
    </row>
    <row r="19" spans="1:5" s="20" customFormat="1">
      <c r="A19" s="8" t="s">
        <v>23</v>
      </c>
      <c r="B19" s="9" t="s">
        <v>10</v>
      </c>
      <c r="C19" s="18">
        <v>667037</v>
      </c>
      <c r="D19" s="18">
        <v>760587</v>
      </c>
      <c r="E19" s="21">
        <f t="shared" si="0"/>
        <v>0.87700289381753826</v>
      </c>
    </row>
    <row r="20" spans="1:5" s="20" customFormat="1">
      <c r="A20" s="8" t="s">
        <v>54</v>
      </c>
      <c r="B20" s="9" t="s">
        <v>11</v>
      </c>
      <c r="C20" s="18">
        <v>2064916</v>
      </c>
      <c r="D20" s="18">
        <v>2038809</v>
      </c>
      <c r="E20" s="21">
        <f t="shared" si="0"/>
        <v>1.012805024894436</v>
      </c>
    </row>
    <row r="21" spans="1:5" s="20" customFormat="1" ht="31.2">
      <c r="A21" s="8" t="s">
        <v>24</v>
      </c>
      <c r="B21" s="9" t="s">
        <v>12</v>
      </c>
      <c r="C21" s="18">
        <v>664653</v>
      </c>
      <c r="D21" s="18">
        <v>584432</v>
      </c>
      <c r="E21" s="21">
        <f t="shared" si="0"/>
        <v>1.1372631888739837</v>
      </c>
    </row>
    <row r="22" spans="1:5" s="20" customFormat="1">
      <c r="A22" s="8"/>
      <c r="B22" s="9" t="s">
        <v>25</v>
      </c>
      <c r="C22" s="4">
        <v>431406</v>
      </c>
      <c r="D22" s="18">
        <v>380810</v>
      </c>
      <c r="E22" s="21">
        <f t="shared" si="0"/>
        <v>1.1328641579790446</v>
      </c>
    </row>
    <row r="23" spans="1:5" s="20" customFormat="1" ht="22.2" customHeight="1">
      <c r="A23" s="2"/>
      <c r="B23" s="5" t="s">
        <v>26</v>
      </c>
      <c r="C23" s="11">
        <v>3410393</v>
      </c>
      <c r="D23" s="11">
        <v>3757229</v>
      </c>
      <c r="E23" s="19">
        <f t="shared" si="0"/>
        <v>0.90768835224044098</v>
      </c>
    </row>
    <row r="24" spans="1:5" s="20" customFormat="1" ht="31.2">
      <c r="A24" s="2" t="s">
        <v>28</v>
      </c>
      <c r="B24" s="5" t="s">
        <v>29</v>
      </c>
      <c r="C24" s="11">
        <f>C25+C30+C31+C32+C33+C34</f>
        <v>11413557.108309999</v>
      </c>
      <c r="D24" s="11">
        <f>D25+D30+D31+D32+D33+D34</f>
        <v>13240091.109789999</v>
      </c>
      <c r="E24" s="19">
        <f t="shared" si="0"/>
        <v>0.8620452090296099</v>
      </c>
    </row>
    <row r="25" spans="1:5" s="20" customFormat="1" ht="46.8">
      <c r="A25" s="8" t="s">
        <v>30</v>
      </c>
      <c r="B25" s="12" t="s">
        <v>31</v>
      </c>
      <c r="C25" s="4">
        <v>11115937.624909999</v>
      </c>
      <c r="D25" s="4">
        <v>13338992.613259999</v>
      </c>
      <c r="E25" s="21">
        <f t="shared" si="0"/>
        <v>0.83334161335840984</v>
      </c>
    </row>
    <row r="26" spans="1:5" s="20" customFormat="1" ht="46.8">
      <c r="A26" s="8" t="s">
        <v>32</v>
      </c>
      <c r="B26" s="12" t="s">
        <v>33</v>
      </c>
      <c r="C26" s="4">
        <v>4319471</v>
      </c>
      <c r="D26" s="4">
        <v>4384267</v>
      </c>
      <c r="E26" s="21">
        <f t="shared" si="0"/>
        <v>0.98522079061334544</v>
      </c>
    </row>
    <row r="27" spans="1:5" s="20" customFormat="1" ht="46.8">
      <c r="A27" s="8" t="s">
        <v>34</v>
      </c>
      <c r="B27" s="12" t="s">
        <v>35</v>
      </c>
      <c r="C27" s="4">
        <v>2022504.8537399995</v>
      </c>
      <c r="D27" s="4">
        <v>2986110.4167599999</v>
      </c>
      <c r="E27" s="22">
        <f t="shared" si="0"/>
        <v>0.6773041085113205</v>
      </c>
    </row>
    <row r="28" spans="1:5" s="20" customFormat="1" ht="46.8">
      <c r="A28" s="8" t="s">
        <v>36</v>
      </c>
      <c r="B28" s="23" t="s">
        <v>37</v>
      </c>
      <c r="C28" s="4">
        <v>4313724.8424800001</v>
      </c>
      <c r="D28" s="4">
        <v>4363652.0800700001</v>
      </c>
      <c r="E28" s="21">
        <f t="shared" si="0"/>
        <v>0.98855838259470052</v>
      </c>
    </row>
    <row r="29" spans="1:5" s="20" customFormat="1">
      <c r="A29" s="8" t="s">
        <v>38</v>
      </c>
      <c r="B29" s="23" t="s">
        <v>39</v>
      </c>
      <c r="C29" s="4">
        <v>460236.92868999997</v>
      </c>
      <c r="D29" s="4">
        <v>1604963.1164299999</v>
      </c>
      <c r="E29" s="21">
        <f t="shared" si="0"/>
        <v>0.28675857032386393</v>
      </c>
    </row>
    <row r="30" spans="1:5" s="20" customFormat="1" ht="46.8">
      <c r="A30" s="8" t="s">
        <v>40</v>
      </c>
      <c r="B30" s="23" t="s">
        <v>44</v>
      </c>
      <c r="C30" s="4">
        <v>228499.81284999999</v>
      </c>
      <c r="D30" s="4">
        <v>367779.4473</v>
      </c>
      <c r="E30" s="21">
        <f t="shared" si="0"/>
        <v>0.62129576442484358</v>
      </c>
    </row>
    <row r="31" spans="1:5" s="20" customFormat="1" ht="31.2">
      <c r="A31" s="8" t="s">
        <v>56</v>
      </c>
      <c r="B31" s="23" t="s">
        <v>57</v>
      </c>
      <c r="C31" s="18">
        <v>330.44130000000001</v>
      </c>
      <c r="D31" s="18">
        <v>411.26150000000001</v>
      </c>
      <c r="E31" s="21">
        <f t="shared" si="0"/>
        <v>0.80348221265545161</v>
      </c>
    </row>
    <row r="32" spans="1:5" s="20" customFormat="1">
      <c r="A32" s="8" t="s">
        <v>41</v>
      </c>
      <c r="B32" s="23" t="s">
        <v>45</v>
      </c>
      <c r="C32" s="18">
        <f>18145.3237-330.4413</f>
        <v>17814.882400000002</v>
      </c>
      <c r="D32" s="18">
        <v>13952.225970000001</v>
      </c>
      <c r="E32" s="21">
        <f t="shared" si="0"/>
        <v>1.2768487579190204</v>
      </c>
    </row>
    <row r="33" spans="1:5" s="20" customFormat="1" ht="124.8">
      <c r="A33" s="8" t="s">
        <v>42</v>
      </c>
      <c r="B33" s="23" t="s">
        <v>46</v>
      </c>
      <c r="C33" s="18">
        <v>172502.86431999999</v>
      </c>
      <c r="D33" s="18">
        <v>61059.339909999995</v>
      </c>
      <c r="E33" s="21">
        <f t="shared" si="0"/>
        <v>2.8251675267742016</v>
      </c>
    </row>
    <row r="34" spans="1:5" s="20" customFormat="1" ht="62.4">
      <c r="A34" s="8" t="s">
        <v>43</v>
      </c>
      <c r="B34" s="23" t="s">
        <v>47</v>
      </c>
      <c r="C34" s="18">
        <v>-121528.51746999999</v>
      </c>
      <c r="D34" s="18">
        <v>-542103.77815000003</v>
      </c>
      <c r="E34" s="21">
        <f t="shared" si="0"/>
        <v>0.22417943273653604</v>
      </c>
    </row>
  </sheetData>
  <mergeCells count="5">
    <mergeCell ref="A1:E1"/>
    <mergeCell ref="A3:A4"/>
    <mergeCell ref="B3:B4"/>
    <mergeCell ref="C3:D3"/>
    <mergeCell ref="E3:E4"/>
  </mergeCells>
  <pageMargins left="0.86614173228346458" right="0.23622047244094491" top="0.43307086614173229" bottom="0.23622047244094491" header="0.31496062992125984" footer="0.11811023622047245"/>
  <pageSetup paperSize="9" scale="73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E34"/>
  <sheetViews>
    <sheetView zoomScale="90" zoomScaleNormal="90" workbookViewId="0">
      <selection activeCell="B22" sqref="B22"/>
    </sheetView>
  </sheetViews>
  <sheetFormatPr defaultColWidth="8.88671875" defaultRowHeight="15.6"/>
  <cols>
    <col min="1" max="1" width="23.44140625" style="13" customWidth="1"/>
    <col min="2" max="2" width="37.33203125" style="13" customWidth="1"/>
    <col min="3" max="4" width="14.44140625" style="13" customWidth="1"/>
    <col min="5" max="5" width="13.6640625" style="15" customWidth="1"/>
    <col min="6" max="16384" width="8.88671875" style="15"/>
  </cols>
  <sheetData>
    <row r="1" spans="1:5" s="14" customFormat="1" ht="59.4" customHeight="1">
      <c r="A1" s="24" t="s">
        <v>59</v>
      </c>
      <c r="B1" s="24"/>
      <c r="C1" s="24"/>
      <c r="D1" s="24"/>
      <c r="E1" s="24"/>
    </row>
    <row r="2" spans="1:5">
      <c r="E2" s="1" t="s">
        <v>55</v>
      </c>
    </row>
    <row r="3" spans="1:5" s="16" customFormat="1" ht="22.95" customHeight="1">
      <c r="A3" s="25" t="s">
        <v>27</v>
      </c>
      <c r="B3" s="25" t="s">
        <v>13</v>
      </c>
      <c r="C3" s="27" t="s">
        <v>48</v>
      </c>
      <c r="D3" s="28"/>
      <c r="E3" s="29" t="s">
        <v>49</v>
      </c>
    </row>
    <row r="4" spans="1:5" s="16" customFormat="1" ht="22.95" customHeight="1">
      <c r="A4" s="26"/>
      <c r="B4" s="26"/>
      <c r="C4" s="17">
        <v>42644</v>
      </c>
      <c r="D4" s="17">
        <v>42278</v>
      </c>
      <c r="E4" s="30"/>
    </row>
    <row r="5" spans="1:5" s="20" customFormat="1" ht="18.600000000000001" customHeight="1">
      <c r="A5" s="2"/>
      <c r="B5" s="3" t="s">
        <v>58</v>
      </c>
      <c r="C5" s="18">
        <f>C6+C24</f>
        <v>113222536.1168</v>
      </c>
      <c r="D5" s="18">
        <f>D6+D24</f>
        <v>111333386.90114</v>
      </c>
      <c r="E5" s="19">
        <f>C5/D5</f>
        <v>1.0169683979643724</v>
      </c>
    </row>
    <row r="6" spans="1:5" s="20" customFormat="1" ht="31.2">
      <c r="A6" s="2" t="s">
        <v>14</v>
      </c>
      <c r="B6" s="5" t="s">
        <v>15</v>
      </c>
      <c r="C6" s="11">
        <f>C7+C23</f>
        <v>96132073</v>
      </c>
      <c r="D6" s="11">
        <f>D7+D23</f>
        <v>91479990</v>
      </c>
      <c r="E6" s="19">
        <f t="shared" ref="E6:E34" si="0">C6/D6</f>
        <v>1.0508535582480933</v>
      </c>
    </row>
    <row r="7" spans="1:5" s="20" customFormat="1" ht="22.95" customHeight="1">
      <c r="A7" s="6"/>
      <c r="B7" s="7" t="s">
        <v>16</v>
      </c>
      <c r="C7" s="11">
        <f>C8+C9+C10+C13+C14+C15+C16+C17+C18+C19+C20+C21+C22</f>
        <v>90896443</v>
      </c>
      <c r="D7" s="11">
        <f>D8+D9+D10+D13+D14+D15+D16+D17+D18+D19+D20+D21+D22</f>
        <v>85805265</v>
      </c>
      <c r="E7" s="19">
        <f t="shared" si="0"/>
        <v>1.059334097971727</v>
      </c>
    </row>
    <row r="8" spans="1:5" s="20" customFormat="1">
      <c r="A8" s="8" t="s">
        <v>17</v>
      </c>
      <c r="B8" s="9" t="s">
        <v>0</v>
      </c>
      <c r="C8" s="18">
        <v>26048010</v>
      </c>
      <c r="D8" s="18">
        <v>25228764</v>
      </c>
      <c r="E8" s="21">
        <f t="shared" si="0"/>
        <v>1.0324726966410245</v>
      </c>
    </row>
    <row r="9" spans="1:5" s="20" customFormat="1">
      <c r="A9" s="8" t="s">
        <v>18</v>
      </c>
      <c r="B9" s="9" t="s">
        <v>1</v>
      </c>
      <c r="C9" s="18">
        <v>37279973</v>
      </c>
      <c r="D9" s="18">
        <v>34331655</v>
      </c>
      <c r="E9" s="21">
        <f t="shared" si="0"/>
        <v>1.0858775378000274</v>
      </c>
    </row>
    <row r="10" spans="1:5" s="20" customFormat="1">
      <c r="A10" s="8" t="s">
        <v>19</v>
      </c>
      <c r="B10" s="9" t="s">
        <v>2</v>
      </c>
      <c r="C10" s="18">
        <f>C11+C12</f>
        <v>6589857</v>
      </c>
      <c r="D10" s="18">
        <f>D11+D12</f>
        <v>4795894</v>
      </c>
      <c r="E10" s="21">
        <f t="shared" si="0"/>
        <v>1.3740622707674524</v>
      </c>
    </row>
    <row r="11" spans="1:5" s="20" customFormat="1">
      <c r="A11" s="8"/>
      <c r="B11" s="10" t="s">
        <v>3</v>
      </c>
      <c r="C11" s="18">
        <v>297620</v>
      </c>
      <c r="D11" s="18">
        <v>271455</v>
      </c>
      <c r="E11" s="21">
        <f t="shared" si="0"/>
        <v>1.0963879832753127</v>
      </c>
    </row>
    <row r="12" spans="1:5" s="20" customFormat="1" ht="31.2">
      <c r="A12" s="8"/>
      <c r="B12" s="10" t="s">
        <v>4</v>
      </c>
      <c r="C12" s="18">
        <v>6292237</v>
      </c>
      <c r="D12" s="18">
        <v>4524439</v>
      </c>
      <c r="E12" s="21">
        <f t="shared" si="0"/>
        <v>1.3907220320574551</v>
      </c>
    </row>
    <row r="13" spans="1:5" s="20" customFormat="1" ht="46.8">
      <c r="A13" s="8" t="s">
        <v>20</v>
      </c>
      <c r="B13" s="10" t="s">
        <v>21</v>
      </c>
      <c r="C13" s="18">
        <v>4201629</v>
      </c>
      <c r="D13" s="18">
        <v>3931532</v>
      </c>
      <c r="E13" s="21">
        <f t="shared" si="0"/>
        <v>1.0687001911722962</v>
      </c>
    </row>
    <row r="14" spans="1:5" s="20" customFormat="1">
      <c r="A14" s="8" t="s">
        <v>50</v>
      </c>
      <c r="B14" s="9" t="s">
        <v>5</v>
      </c>
      <c r="C14" s="18">
        <v>965497</v>
      </c>
      <c r="D14" s="18">
        <v>1017688</v>
      </c>
      <c r="E14" s="21">
        <f t="shared" si="0"/>
        <v>0.94871610945594331</v>
      </c>
    </row>
    <row r="15" spans="1:5" s="20" customFormat="1">
      <c r="A15" s="8" t="s">
        <v>51</v>
      </c>
      <c r="B15" s="9" t="s">
        <v>6</v>
      </c>
      <c r="C15" s="18">
        <v>76770</v>
      </c>
      <c r="D15" s="18">
        <v>60009</v>
      </c>
      <c r="E15" s="21">
        <f t="shared" si="0"/>
        <v>1.2793081037844323</v>
      </c>
    </row>
    <row r="16" spans="1:5" s="20" customFormat="1">
      <c r="A16" s="8" t="s">
        <v>52</v>
      </c>
      <c r="B16" s="9" t="s">
        <v>7</v>
      </c>
      <c r="C16" s="18">
        <v>46416</v>
      </c>
      <c r="D16" s="18">
        <v>37954</v>
      </c>
      <c r="E16" s="21">
        <f t="shared" si="0"/>
        <v>1.2229541023344048</v>
      </c>
    </row>
    <row r="17" spans="1:5" s="20" customFormat="1">
      <c r="A17" s="8" t="s">
        <v>53</v>
      </c>
      <c r="B17" s="9" t="s">
        <v>8</v>
      </c>
      <c r="C17" s="18">
        <v>196631</v>
      </c>
      <c r="D17" s="18">
        <v>492502</v>
      </c>
      <c r="E17" s="21">
        <f t="shared" si="0"/>
        <v>0.39924914010501478</v>
      </c>
    </row>
    <row r="18" spans="1:5" s="20" customFormat="1">
      <c r="A18" s="8" t="s">
        <v>22</v>
      </c>
      <c r="B18" s="9" t="s">
        <v>9</v>
      </c>
      <c r="C18" s="18">
        <v>9647337</v>
      </c>
      <c r="D18" s="18">
        <v>9565792</v>
      </c>
      <c r="E18" s="21">
        <f t="shared" si="0"/>
        <v>1.0085246469921152</v>
      </c>
    </row>
    <row r="19" spans="1:5" s="20" customFormat="1">
      <c r="A19" s="8" t="s">
        <v>23</v>
      </c>
      <c r="B19" s="9" t="s">
        <v>10</v>
      </c>
      <c r="C19" s="18">
        <v>1087997</v>
      </c>
      <c r="D19" s="18">
        <v>1884840</v>
      </c>
      <c r="E19" s="21">
        <f t="shared" si="0"/>
        <v>0.57723573353706414</v>
      </c>
    </row>
    <row r="20" spans="1:5" s="20" customFormat="1">
      <c r="A20" s="8" t="s">
        <v>54</v>
      </c>
      <c r="B20" s="9" t="s">
        <v>11</v>
      </c>
      <c r="C20" s="18">
        <v>3054935</v>
      </c>
      <c r="D20" s="18">
        <v>2968597</v>
      </c>
      <c r="E20" s="21">
        <f t="shared" si="0"/>
        <v>1.0290837725700053</v>
      </c>
    </row>
    <row r="21" spans="1:5" s="20" customFormat="1" ht="31.2">
      <c r="A21" s="8" t="s">
        <v>24</v>
      </c>
      <c r="B21" s="9" t="s">
        <v>12</v>
      </c>
      <c r="C21" s="18">
        <v>1050490</v>
      </c>
      <c r="D21" s="18">
        <v>902456</v>
      </c>
      <c r="E21" s="21">
        <f t="shared" si="0"/>
        <v>1.1640345900520357</v>
      </c>
    </row>
    <row r="22" spans="1:5" s="20" customFormat="1">
      <c r="A22" s="8"/>
      <c r="B22" s="9" t="s">
        <v>25</v>
      </c>
      <c r="C22" s="18">
        <v>650901</v>
      </c>
      <c r="D22" s="18">
        <v>587582</v>
      </c>
      <c r="E22" s="21">
        <f t="shared" si="0"/>
        <v>1.1077619804554939</v>
      </c>
    </row>
    <row r="23" spans="1:5" s="20" customFormat="1" ht="22.2" customHeight="1">
      <c r="A23" s="2"/>
      <c r="B23" s="5" t="s">
        <v>26</v>
      </c>
      <c r="C23" s="11">
        <v>5235630</v>
      </c>
      <c r="D23" s="11">
        <v>5674725</v>
      </c>
      <c r="E23" s="19">
        <f t="shared" si="0"/>
        <v>0.92262268215640408</v>
      </c>
    </row>
    <row r="24" spans="1:5" s="20" customFormat="1" ht="31.2">
      <c r="A24" s="2" t="s">
        <v>28</v>
      </c>
      <c r="B24" s="5" t="s">
        <v>29</v>
      </c>
      <c r="C24" s="11">
        <f>C25+C30+C31+C32+C33+C34</f>
        <v>17090463.116799999</v>
      </c>
      <c r="D24" s="11">
        <f>D25+D30+D31+D32+D33+D34</f>
        <v>19853396.901139997</v>
      </c>
      <c r="E24" s="19">
        <f t="shared" si="0"/>
        <v>0.86083319655079538</v>
      </c>
    </row>
    <row r="25" spans="1:5" s="20" customFormat="1" ht="46.8">
      <c r="A25" s="8" t="s">
        <v>30</v>
      </c>
      <c r="B25" s="12" t="s">
        <v>31</v>
      </c>
      <c r="C25" s="4">
        <v>16520181.43447</v>
      </c>
      <c r="D25" s="4">
        <v>19773685.321660001</v>
      </c>
      <c r="E25" s="21">
        <f t="shared" si="0"/>
        <v>0.83546294814218935</v>
      </c>
    </row>
    <row r="26" spans="1:5" s="20" customFormat="1" ht="46.8">
      <c r="A26" s="8" t="s">
        <v>32</v>
      </c>
      <c r="B26" s="12" t="s">
        <v>33</v>
      </c>
      <c r="C26" s="4">
        <v>6225628</v>
      </c>
      <c r="D26" s="4">
        <v>6404775</v>
      </c>
      <c r="E26" s="21">
        <f t="shared" si="0"/>
        <v>0.972029150126273</v>
      </c>
    </row>
    <row r="27" spans="1:5" s="20" customFormat="1" ht="46.8">
      <c r="A27" s="8" t="s">
        <v>34</v>
      </c>
      <c r="B27" s="12" t="s">
        <v>35</v>
      </c>
      <c r="C27" s="4">
        <v>2785765.6523999996</v>
      </c>
      <c r="D27" s="4">
        <v>4038308.2544499999</v>
      </c>
      <c r="E27" s="22">
        <f t="shared" si="0"/>
        <v>0.68983482113586414</v>
      </c>
    </row>
    <row r="28" spans="1:5" s="20" customFormat="1" ht="46.8">
      <c r="A28" s="8" t="s">
        <v>36</v>
      </c>
      <c r="B28" s="23" t="s">
        <v>37</v>
      </c>
      <c r="C28" s="4">
        <v>6014151.8442899995</v>
      </c>
      <c r="D28" s="4">
        <v>5888930.58134</v>
      </c>
      <c r="E28" s="21">
        <f t="shared" si="0"/>
        <v>1.0212638375033292</v>
      </c>
    </row>
    <row r="29" spans="1:5" s="20" customFormat="1">
      <c r="A29" s="8" t="s">
        <v>38</v>
      </c>
      <c r="B29" s="23" t="s">
        <v>39</v>
      </c>
      <c r="C29" s="4">
        <v>1494635.9377800003</v>
      </c>
      <c r="D29" s="4">
        <v>3441671.4858699995</v>
      </c>
      <c r="E29" s="21">
        <f t="shared" si="0"/>
        <v>0.43427617769921473</v>
      </c>
    </row>
    <row r="30" spans="1:5" s="20" customFormat="1" ht="46.8">
      <c r="A30" s="8" t="s">
        <v>40</v>
      </c>
      <c r="B30" s="23" t="s">
        <v>44</v>
      </c>
      <c r="C30" s="4">
        <v>488293.28798999998</v>
      </c>
      <c r="D30" s="4">
        <v>511745.86965000001</v>
      </c>
      <c r="E30" s="21">
        <f t="shared" si="0"/>
        <v>0.95417142951043254</v>
      </c>
    </row>
    <row r="31" spans="1:5" s="20" customFormat="1" ht="31.2">
      <c r="A31" s="8" t="s">
        <v>56</v>
      </c>
      <c r="B31" s="23" t="s">
        <v>57</v>
      </c>
      <c r="C31" s="4">
        <f>812.15304</f>
        <v>812.15304000000003</v>
      </c>
      <c r="D31" s="18">
        <v>597.79049999999995</v>
      </c>
      <c r="E31" s="21">
        <f t="shared" si="0"/>
        <v>1.3585914128779231</v>
      </c>
    </row>
    <row r="32" spans="1:5" s="20" customFormat="1">
      <c r="A32" s="8" t="s">
        <v>41</v>
      </c>
      <c r="B32" s="23" t="s">
        <v>45</v>
      </c>
      <c r="C32" s="4">
        <f>32772.93316</f>
        <v>32772.93316</v>
      </c>
      <c r="D32" s="18">
        <v>25341.208609999998</v>
      </c>
      <c r="E32" s="21">
        <f t="shared" si="0"/>
        <v>1.2932663814253651</v>
      </c>
    </row>
    <row r="33" spans="1:5" s="20" customFormat="1" ht="124.8">
      <c r="A33" s="8" t="s">
        <v>42</v>
      </c>
      <c r="B33" s="23" t="s">
        <v>46</v>
      </c>
      <c r="C33" s="18">
        <v>174165.51096000001</v>
      </c>
      <c r="D33" s="18">
        <v>76997.851349999997</v>
      </c>
      <c r="E33" s="21">
        <f t="shared" si="0"/>
        <v>2.2619528714939916</v>
      </c>
    </row>
    <row r="34" spans="1:5" s="20" customFormat="1" ht="62.4">
      <c r="A34" s="8" t="s">
        <v>43</v>
      </c>
      <c r="B34" s="23" t="s">
        <v>47</v>
      </c>
      <c r="C34" s="18">
        <v>-125762.20282000001</v>
      </c>
      <c r="D34" s="18">
        <v>-534971.14063000004</v>
      </c>
      <c r="E34" s="21">
        <f t="shared" si="0"/>
        <v>0.23508221896212605</v>
      </c>
    </row>
  </sheetData>
  <mergeCells count="5">
    <mergeCell ref="C3:D3"/>
    <mergeCell ref="E3:E4"/>
    <mergeCell ref="A1:E1"/>
    <mergeCell ref="A3:A4"/>
    <mergeCell ref="B3:B4"/>
  </mergeCells>
  <pageMargins left="0.98425196850393704" right="0.23622047244094491" top="0.43307086614173229" bottom="0.23622047244094491" header="0.15748031496062992" footer="0.11811023622047245"/>
  <pageSetup paperSize="9" scale="73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6</vt:i4>
      </vt:variant>
    </vt:vector>
  </HeadingPairs>
  <TitlesOfParts>
    <vt:vector size="10" baseType="lpstr">
      <vt:lpstr>10.9 (1 кв)</vt:lpstr>
      <vt:lpstr>10.9 (2 кв)</vt:lpstr>
      <vt:lpstr>10.9 (3 кв)</vt:lpstr>
      <vt:lpstr>Лист1</vt:lpstr>
      <vt:lpstr>'10.9 (1 кв)'!Заголовки_для_печати</vt:lpstr>
      <vt:lpstr>'10.9 (2 кв)'!Заголовки_для_печати</vt:lpstr>
      <vt:lpstr>'10.9 (3 кв)'!Заголовки_для_печати</vt:lpstr>
      <vt:lpstr>'10.9 (1 кв)'!Область_печати</vt:lpstr>
      <vt:lpstr>'10.9 (2 кв)'!Область_печати</vt:lpstr>
      <vt:lpstr>'10.9 (3 кв)'!Область_печати</vt:lpstr>
    </vt:vector>
  </TitlesOfParts>
  <Company>Министерство финансов Челябинской области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Степанова</dc:creator>
  <cp:lastModifiedBy>pekler.m.yu</cp:lastModifiedBy>
  <cp:lastPrinted>2016-12-20T08:43:48Z</cp:lastPrinted>
  <dcterms:created xsi:type="dcterms:W3CDTF">2015-10-22T06:51:38Z</dcterms:created>
  <dcterms:modified xsi:type="dcterms:W3CDTF">2016-12-20T08:43:51Z</dcterms:modified>
</cp:coreProperties>
</file>